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15" windowWidth="9555" windowHeight="1141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H9" i="1"/>
  <c r="H7"/>
  <c r="H3"/>
  <c r="H78"/>
  <c r="H77"/>
  <c r="H76"/>
  <c r="H68"/>
  <c r="H67"/>
  <c r="H66"/>
  <c r="H58"/>
  <c r="H57"/>
  <c r="H56"/>
  <c r="H39"/>
  <c r="H38"/>
  <c r="H37"/>
  <c r="H21"/>
  <c r="H20"/>
  <c r="H19"/>
  <c r="E34"/>
  <c r="E35"/>
  <c r="E36"/>
  <c r="E37"/>
  <c r="E38"/>
  <c r="E39"/>
  <c r="E40"/>
  <c r="E41"/>
  <c r="E42"/>
  <c r="E43"/>
  <c r="E44"/>
  <c r="E45"/>
  <c r="E46"/>
  <c r="E47"/>
  <c r="E33"/>
  <c r="E53"/>
  <c r="E54"/>
  <c r="E55"/>
  <c r="E56"/>
  <c r="E57"/>
  <c r="E52"/>
  <c r="E62"/>
  <c r="E63"/>
  <c r="E65"/>
  <c r="E66"/>
  <c r="E73"/>
  <c r="E74"/>
  <c r="E75"/>
  <c r="E76"/>
  <c r="E77"/>
  <c r="E78"/>
  <c r="E72"/>
  <c r="H75"/>
  <c r="H74"/>
  <c r="H65"/>
  <c r="H64"/>
  <c r="H55"/>
  <c r="H54"/>
  <c r="H36"/>
  <c r="H35"/>
  <c r="H18"/>
  <c r="H17"/>
  <c r="D63"/>
  <c r="D65"/>
  <c r="D66"/>
  <c r="H5"/>
  <c r="D23"/>
  <c r="D24"/>
  <c r="D25"/>
  <c r="D26"/>
  <c r="D27"/>
  <c r="D28"/>
  <c r="D34"/>
  <c r="D35"/>
  <c r="D36"/>
  <c r="D37"/>
  <c r="D38"/>
  <c r="D39"/>
  <c r="D40"/>
  <c r="D41"/>
  <c r="D42"/>
  <c r="D43"/>
  <c r="D44"/>
  <c r="D45"/>
  <c r="D46"/>
  <c r="D47"/>
  <c r="D33"/>
  <c r="D55"/>
  <c r="D56"/>
  <c r="D57"/>
  <c r="D17"/>
  <c r="D18"/>
  <c r="D19"/>
  <c r="D20"/>
  <c r="D21"/>
  <c r="D22"/>
  <c r="D73"/>
  <c r="D74"/>
  <c r="D75"/>
  <c r="D76"/>
  <c r="D77"/>
  <c r="D78"/>
  <c r="D72"/>
  <c r="D62"/>
  <c r="D53"/>
  <c r="D54"/>
  <c r="D52"/>
  <c r="E28" l="1"/>
  <c r="E26"/>
  <c r="E24"/>
  <c r="E22"/>
  <c r="E20"/>
  <c r="E18"/>
  <c r="E16"/>
  <c r="E15"/>
  <c r="E27"/>
  <c r="E25"/>
  <c r="E23"/>
  <c r="E21"/>
  <c r="E19"/>
  <c r="E17"/>
  <c r="D16"/>
  <c r="D15"/>
</calcChain>
</file>

<file path=xl/sharedStrings.xml><?xml version="1.0" encoding="utf-8"?>
<sst xmlns="http://schemas.openxmlformats.org/spreadsheetml/2006/main" count="150" uniqueCount="79">
  <si>
    <t xml:space="preserve">Name </t>
  </si>
  <si>
    <t>Time</t>
  </si>
  <si>
    <t>Pace</t>
  </si>
  <si>
    <t>Place</t>
  </si>
  <si>
    <t>Red Course</t>
  </si>
  <si>
    <t>Total Starts:</t>
  </si>
  <si>
    <t>Average Time:</t>
  </si>
  <si>
    <t>White Course</t>
  </si>
  <si>
    <t>Yellow Course</t>
  </si>
  <si>
    <t>Orange Course</t>
  </si>
  <si>
    <t>Green Course</t>
  </si>
  <si>
    <t>Georgia Orienteering Club Meet Results</t>
  </si>
  <si>
    <t>Meet Summary</t>
  </si>
  <si>
    <t>Total Finishers:</t>
  </si>
  <si>
    <t>Course Summary</t>
  </si>
  <si>
    <t>Name</t>
  </si>
  <si>
    <t>Distance (km):</t>
  </si>
  <si>
    <t>Average Pace (min/km):</t>
  </si>
  <si>
    <t>Top Pace (min/km):</t>
  </si>
  <si>
    <t>Finishing Rate (%):</t>
  </si>
  <si>
    <t>Anna Bringle</t>
  </si>
  <si>
    <t>DNF</t>
  </si>
  <si>
    <t>--</t>
  </si>
  <si>
    <t>Lisa Randall</t>
  </si>
  <si>
    <t>Geoffrey Lyman</t>
  </si>
  <si>
    <t>Vinton Wolfe</t>
  </si>
  <si>
    <t>Neil Martin</t>
  </si>
  <si>
    <t>Top Virtual Pace (min/km):</t>
  </si>
  <si>
    <t>Average Virtual Pace (min/km):</t>
  </si>
  <si>
    <t>Climb (m):</t>
  </si>
  <si>
    <t>Slope (%):</t>
  </si>
  <si>
    <t>Virtual Pace</t>
  </si>
  <si>
    <t>Virtual Distance (km):</t>
  </si>
  <si>
    <t>Dauset Trails Results</t>
  </si>
  <si>
    <t>Meet Director/Course Design - Bob &amp; Linda Domine</t>
  </si>
  <si>
    <t>Registration - Linda Domine, Felicia Haywood</t>
  </si>
  <si>
    <t>Instruction - Steve Shannonhouse, Robin Shannonhouse, Kevin Haywood</t>
  </si>
  <si>
    <t>Start/Finish - Kevin Haywood, Bob Domine</t>
  </si>
  <si>
    <t>Control Pickup - Robin Shannonhouse, Chris Randall, Neil Martin, Bob Domine</t>
  </si>
  <si>
    <t>Weather - Beautiful Spring Day!</t>
  </si>
  <si>
    <t>Amber Moray</t>
  </si>
  <si>
    <t>Lee Watson</t>
  </si>
  <si>
    <t>Codey Weaver</t>
  </si>
  <si>
    <t>Adnana Ventura</t>
  </si>
  <si>
    <t>Gage Greene</t>
  </si>
  <si>
    <t>Les &amp; Norma Hollingsworth</t>
  </si>
  <si>
    <t>Wilkins &amp; Whtiaker &amp; Coody</t>
  </si>
  <si>
    <t>Grisham and Mallon</t>
  </si>
  <si>
    <t>Danny Edmonds</t>
  </si>
  <si>
    <t>Patrick Flech &amp; Sean Perryman</t>
  </si>
  <si>
    <t>Canthon Family</t>
  </si>
  <si>
    <t>Paul Johnson</t>
  </si>
  <si>
    <t>Hope Hiott &amp; Celso Fernandez</t>
  </si>
  <si>
    <t>Felicia Haywood</t>
  </si>
  <si>
    <t>Joshua Sisneros &amp; William Wood</t>
  </si>
  <si>
    <t>Ryan Sandefur</t>
  </si>
  <si>
    <t>Cornell Jordan</t>
  </si>
  <si>
    <t>Jacob Becetta</t>
  </si>
  <si>
    <t>Jessie Holloway</t>
  </si>
  <si>
    <t>Anna Jarvis</t>
  </si>
  <si>
    <t>James McDowell</t>
  </si>
  <si>
    <t xml:space="preserve">Gary Young </t>
  </si>
  <si>
    <t>Michelle Curtin</t>
  </si>
  <si>
    <t>Mike Mallon &amp; Tad Grisham</t>
  </si>
  <si>
    <t>Anne Mallon &amp; Judy Grisham</t>
  </si>
  <si>
    <t>Paul Brown</t>
  </si>
  <si>
    <t>Justin Leslein &amp; Jon Garrett</t>
  </si>
  <si>
    <t>Chris Moroz</t>
  </si>
  <si>
    <t>Alex Jarvis</t>
  </si>
  <si>
    <t>Mariki Cowan</t>
  </si>
  <si>
    <t>Michael Falk &amp; Chun Bleau</t>
  </si>
  <si>
    <t>Bill Farrell</t>
  </si>
  <si>
    <t>Paul Gates</t>
  </si>
  <si>
    <t>Chris Randall</t>
  </si>
  <si>
    <t>Charlie Bleau</t>
  </si>
  <si>
    <t>Andrea Berger</t>
  </si>
  <si>
    <t>Martha Carr (Abrv)</t>
  </si>
  <si>
    <t>David Farrier (Abrv)</t>
  </si>
  <si>
    <t>Saturday, April 18, 2009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</si>
</sst>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7" formatCode="[$-F800]dddd\,\ mmmm\ dd\,\ yyyy"/>
  </numFmts>
  <fonts count="8">
    <font>
      <sz val="10"/>
      <name val="Arial"/>
    </font>
    <font>
      <sz val="10"/>
      <name val="Arial"/>
    </font>
    <font>
      <sz val="8"/>
      <name val="Arial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165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5" fontId="4" fillId="0" borderId="3" xfId="0" applyNumberFormat="1" applyFont="1" applyBorder="1"/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0" fontId="4" fillId="0" borderId="3" xfId="0" applyFont="1" applyFill="1" applyBorder="1"/>
    <xf numFmtId="20" fontId="4" fillId="0" borderId="3" xfId="0" applyNumberFormat="1" applyFont="1" applyFill="1" applyBorder="1"/>
    <xf numFmtId="0" fontId="4" fillId="6" borderId="3" xfId="0" applyFont="1" applyFill="1" applyBorder="1"/>
    <xf numFmtId="0" fontId="6" fillId="0" borderId="0" xfId="0" applyFont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20" fontId="4" fillId="0" borderId="0" xfId="0" applyNumberFormat="1" applyFont="1" applyFill="1" applyBorder="1"/>
    <xf numFmtId="20" fontId="4" fillId="0" borderId="0" xfId="0" applyNumberFormat="1" applyFont="1"/>
    <xf numFmtId="2" fontId="4" fillId="0" borderId="1" xfId="0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20" fontId="4" fillId="0" borderId="0" xfId="0" quotePrefix="1" applyNumberFormat="1" applyFont="1" applyFill="1" applyBorder="1" applyAlignment="1">
      <alignment horizontal="center"/>
    </xf>
    <xf numFmtId="20" fontId="4" fillId="0" borderId="0" xfId="0" applyNumberFormat="1" applyFont="1" applyBorder="1"/>
    <xf numFmtId="0" fontId="0" fillId="0" borderId="3" xfId="0" applyFill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/>
    <xf numFmtId="164" fontId="4" fillId="0" borderId="3" xfId="1" applyNumberFormat="1" applyFont="1" applyBorder="1"/>
    <xf numFmtId="21" fontId="0" fillId="0" borderId="3" xfId="0" applyNumberFormat="1" applyFill="1" applyBorder="1"/>
    <xf numFmtId="21" fontId="7" fillId="0" borderId="3" xfId="0" applyNumberFormat="1" applyFont="1" applyFill="1" applyBorder="1" applyAlignment="1">
      <alignment horizontal="center"/>
    </xf>
    <xf numFmtId="165" fontId="4" fillId="0" borderId="3" xfId="0" quotePrefix="1" applyNumberFormat="1" applyFont="1" applyFill="1" applyBorder="1" applyAlignment="1">
      <alignment horizontal="center"/>
    </xf>
    <xf numFmtId="0" fontId="7" fillId="0" borderId="3" xfId="0" applyFont="1" applyBorder="1"/>
    <xf numFmtId="2" fontId="4" fillId="0" borderId="3" xfId="0" applyNumberFormat="1" applyFont="1" applyBorder="1"/>
    <xf numFmtId="0" fontId="0" fillId="0" borderId="3" xfId="0" applyBorder="1"/>
    <xf numFmtId="167" fontId="5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workbookViewId="0">
      <selection activeCell="B20" sqref="B20"/>
    </sheetView>
  </sheetViews>
  <sheetFormatPr defaultRowHeight="12.75"/>
  <cols>
    <col min="1" max="1" width="5.7109375" style="2" bestFit="1" customWidth="1"/>
    <col min="2" max="2" width="38" style="2" bestFit="1" customWidth="1"/>
    <col min="3" max="3" width="8.140625" style="2" bestFit="1" customWidth="1"/>
    <col min="4" max="4" width="4.85546875" style="2" bestFit="1" customWidth="1"/>
    <col min="5" max="5" width="10.7109375" style="2" bestFit="1" customWidth="1"/>
    <col min="6" max="6" width="9.140625" style="2"/>
    <col min="7" max="7" width="27.42578125" style="2" bestFit="1" customWidth="1"/>
    <col min="8" max="8" width="6.7109375" style="2" customWidth="1"/>
    <col min="9" max="9" width="8.28515625" style="2" customWidth="1"/>
    <col min="10" max="16384" width="9.140625" style="2"/>
  </cols>
  <sheetData>
    <row r="1" spans="1:12" ht="18">
      <c r="A1" s="50" t="s">
        <v>33</v>
      </c>
      <c r="B1" s="50"/>
      <c r="C1" s="50"/>
      <c r="D1" s="50"/>
      <c r="E1" s="35"/>
      <c r="F1" s="25"/>
    </row>
    <row r="2" spans="1:12" ht="15">
      <c r="A2" s="5"/>
      <c r="G2" s="53" t="s">
        <v>12</v>
      </c>
      <c r="H2" s="54"/>
      <c r="J2" s="2">
        <v>15.9375</v>
      </c>
      <c r="K2" s="2">
        <v>13.746630727762803</v>
      </c>
    </row>
    <row r="3" spans="1:12" ht="15">
      <c r="A3" s="51" t="s">
        <v>11</v>
      </c>
      <c r="B3" s="51"/>
      <c r="C3" s="51"/>
      <c r="D3" s="51"/>
      <c r="E3" s="36"/>
      <c r="F3" s="1"/>
      <c r="G3" s="7" t="s">
        <v>5</v>
      </c>
      <c r="H3" s="4">
        <f>H14+H32+H51+H61+H71</f>
        <v>49</v>
      </c>
      <c r="J3" s="2">
        <v>15.9375</v>
      </c>
      <c r="K3" s="12">
        <v>13.746630727762803</v>
      </c>
      <c r="L3" s="12"/>
    </row>
    <row r="4" spans="1:12" ht="15">
      <c r="A4" s="63" t="s">
        <v>78</v>
      </c>
      <c r="B4" s="63"/>
      <c r="C4" s="63"/>
      <c r="D4" s="63"/>
      <c r="E4" s="37"/>
      <c r="F4" s="3"/>
      <c r="G4" s="7" t="s">
        <v>13</v>
      </c>
      <c r="H4" s="4">
        <v>46</v>
      </c>
      <c r="I4" s="16"/>
      <c r="J4" s="2">
        <v>15.9375</v>
      </c>
      <c r="K4" s="12">
        <v>13.746630727762803</v>
      </c>
      <c r="L4" s="12"/>
    </row>
    <row r="5" spans="1:12">
      <c r="G5" s="7" t="s">
        <v>19</v>
      </c>
      <c r="H5" s="30">
        <f>H4/H3</f>
        <v>0.93877551020408168</v>
      </c>
      <c r="I5" s="14"/>
      <c r="J5" s="2">
        <v>15.9375</v>
      </c>
      <c r="K5" s="17">
        <v>13.746630727762803</v>
      </c>
      <c r="L5" s="18"/>
    </row>
    <row r="6" spans="1:12">
      <c r="A6" s="52" t="s">
        <v>34</v>
      </c>
      <c r="B6" s="52"/>
      <c r="C6" s="52"/>
      <c r="D6" s="52"/>
      <c r="E6" s="52"/>
      <c r="F6" s="5"/>
      <c r="G6" s="7" t="s">
        <v>18</v>
      </c>
      <c r="H6" s="6">
        <v>9.9</v>
      </c>
      <c r="I6" s="14"/>
      <c r="J6" s="2">
        <v>15.9375</v>
      </c>
      <c r="K6" s="17">
        <v>13.746630727762803</v>
      </c>
      <c r="L6" s="18"/>
    </row>
    <row r="7" spans="1:12">
      <c r="A7" s="52" t="s">
        <v>35</v>
      </c>
      <c r="B7" s="52"/>
      <c r="C7" s="52"/>
      <c r="D7" s="52"/>
      <c r="E7" s="52"/>
      <c r="F7" s="5"/>
      <c r="G7" s="13" t="s">
        <v>17</v>
      </c>
      <c r="H7" s="31">
        <f>AVERAGE(J2:J45)</f>
        <v>18.374918648356143</v>
      </c>
      <c r="I7" s="15"/>
      <c r="J7" s="2">
        <v>16.25</v>
      </c>
      <c r="K7" s="17">
        <v>14.016172506738545</v>
      </c>
      <c r="L7" s="19"/>
    </row>
    <row r="8" spans="1:12">
      <c r="A8" s="52" t="s">
        <v>36</v>
      </c>
      <c r="B8" s="52"/>
      <c r="C8" s="52"/>
      <c r="D8" s="52"/>
      <c r="E8" s="52"/>
      <c r="F8" s="38"/>
      <c r="G8" s="13" t="s">
        <v>27</v>
      </c>
      <c r="H8" s="31">
        <v>7.7</v>
      </c>
      <c r="I8" s="15"/>
      <c r="J8" s="2">
        <v>18.4375</v>
      </c>
      <c r="K8" s="17">
        <v>15.902964959568733</v>
      </c>
      <c r="L8" s="19"/>
    </row>
    <row r="9" spans="1:12">
      <c r="A9" s="52" t="s">
        <v>37</v>
      </c>
      <c r="B9" s="52"/>
      <c r="C9" s="52"/>
      <c r="D9" s="52"/>
      <c r="E9" s="52"/>
      <c r="F9" s="38"/>
      <c r="G9" s="13" t="s">
        <v>28</v>
      </c>
      <c r="H9" s="31">
        <f>AVERAGE(K2:K45)</f>
        <v>15.679121032794681</v>
      </c>
      <c r="I9" s="15"/>
      <c r="J9" s="2">
        <v>18.75</v>
      </c>
      <c r="K9" s="17">
        <v>16.172506738544474</v>
      </c>
      <c r="L9" s="19"/>
    </row>
    <row r="10" spans="1:12">
      <c r="A10" s="52" t="s">
        <v>38</v>
      </c>
      <c r="B10" s="52"/>
      <c r="C10" s="52"/>
      <c r="D10" s="52"/>
      <c r="E10" s="52"/>
      <c r="F10" s="38"/>
      <c r="G10" s="18"/>
      <c r="H10" s="20"/>
      <c r="I10" s="15"/>
      <c r="J10" s="2">
        <v>19.375</v>
      </c>
      <c r="K10" s="17">
        <v>16.711590296495956</v>
      </c>
      <c r="L10" s="19"/>
    </row>
    <row r="11" spans="1:12">
      <c r="A11" s="52" t="s">
        <v>39</v>
      </c>
      <c r="B11" s="52"/>
      <c r="C11" s="52"/>
      <c r="D11" s="52"/>
      <c r="E11" s="52"/>
      <c r="F11" s="38"/>
      <c r="G11" s="18"/>
      <c r="H11" s="20"/>
      <c r="I11" s="15"/>
      <c r="J11" s="2">
        <v>20.625</v>
      </c>
      <c r="K11" s="17">
        <v>17.789757412398924</v>
      </c>
      <c r="L11" s="19"/>
    </row>
    <row r="12" spans="1:12">
      <c r="A12" s="38"/>
      <c r="B12" s="38"/>
      <c r="C12" s="38"/>
      <c r="D12" s="38"/>
      <c r="E12" s="38"/>
      <c r="F12" s="38"/>
      <c r="G12" s="18"/>
      <c r="H12" s="20"/>
      <c r="I12" s="15"/>
      <c r="J12" s="2">
        <v>23.4375</v>
      </c>
      <c r="K12" s="17">
        <v>20.215633423180591</v>
      </c>
      <c r="L12" s="19"/>
    </row>
    <row r="13" spans="1:12" ht="15">
      <c r="A13" s="43" t="s">
        <v>7</v>
      </c>
      <c r="B13" s="43"/>
      <c r="C13" s="43"/>
      <c r="D13" s="43"/>
      <c r="E13" s="43"/>
      <c r="F13" s="10"/>
      <c r="G13" s="53" t="s">
        <v>14</v>
      </c>
      <c r="H13" s="54"/>
      <c r="J13" s="2">
        <v>24.375</v>
      </c>
      <c r="K13" s="2">
        <v>21.024258760107816</v>
      </c>
    </row>
    <row r="14" spans="1:12">
      <c r="A14" s="24" t="s">
        <v>3</v>
      </c>
      <c r="B14" s="24" t="s">
        <v>15</v>
      </c>
      <c r="C14" s="24" t="s">
        <v>1</v>
      </c>
      <c r="D14" s="24" t="s">
        <v>2</v>
      </c>
      <c r="E14" s="24" t="s">
        <v>31</v>
      </c>
      <c r="F14" s="11"/>
      <c r="G14" s="7" t="s">
        <v>5</v>
      </c>
      <c r="H14" s="4">
        <v>15</v>
      </c>
      <c r="J14" s="2">
        <v>26.25</v>
      </c>
      <c r="K14" s="2">
        <v>22.641509433962263</v>
      </c>
    </row>
    <row r="15" spans="1:12">
      <c r="A15" s="22">
        <v>1</v>
      </c>
      <c r="B15" s="34" t="s">
        <v>40</v>
      </c>
      <c r="C15" s="57">
        <v>3.5416666666666666E-2</v>
      </c>
      <c r="D15" s="21">
        <f t="shared" ref="D15:D22" si="0">(HOUR($C15)*60+MINUTE($C15))/$H$15</f>
        <v>15.9375</v>
      </c>
      <c r="E15" s="21">
        <f>(HOUR($C15)*60+MINUTE($C15))/$H$18</f>
        <v>13.746630727762803</v>
      </c>
      <c r="F15" s="12"/>
      <c r="G15" s="7" t="s">
        <v>16</v>
      </c>
      <c r="H15" s="29">
        <v>3.2</v>
      </c>
      <c r="J15" s="2">
        <v>33.75</v>
      </c>
      <c r="K15" s="2">
        <v>29.110512129380055</v>
      </c>
    </row>
    <row r="16" spans="1:12">
      <c r="A16" s="22">
        <v>2</v>
      </c>
      <c r="B16" s="34" t="s">
        <v>41</v>
      </c>
      <c r="C16" s="57">
        <v>3.5462962962962967E-2</v>
      </c>
      <c r="D16" s="21">
        <f t="shared" si="0"/>
        <v>15.9375</v>
      </c>
      <c r="E16" s="21">
        <f t="shared" ref="E16:E28" si="1">(HOUR($C16)*60+MINUTE($C16))/$H$18</f>
        <v>13.746630727762803</v>
      </c>
      <c r="F16" s="12"/>
      <c r="G16" s="13" t="s">
        <v>29</v>
      </c>
      <c r="H16" s="55">
        <v>51</v>
      </c>
      <c r="J16" s="2">
        <v>10.714285714285714</v>
      </c>
      <c r="K16" s="2">
        <v>9.8901098901098905</v>
      </c>
    </row>
    <row r="17" spans="1:11">
      <c r="A17" s="22">
        <v>2</v>
      </c>
      <c r="B17" s="34" t="s">
        <v>42</v>
      </c>
      <c r="C17" s="57">
        <v>3.5462962962962967E-2</v>
      </c>
      <c r="D17" s="21">
        <f t="shared" si="0"/>
        <v>15.9375</v>
      </c>
      <c r="E17" s="21">
        <f t="shared" si="1"/>
        <v>13.746630727762803</v>
      </c>
      <c r="F17" s="12"/>
      <c r="G17" s="13" t="s">
        <v>30</v>
      </c>
      <c r="H17" s="56">
        <f>H16/(H15*1000)</f>
        <v>1.59375E-2</v>
      </c>
      <c r="J17" s="2">
        <v>10.952380952380953</v>
      </c>
      <c r="K17" s="2">
        <v>10.109890109890109</v>
      </c>
    </row>
    <row r="18" spans="1:11">
      <c r="A18" s="22">
        <v>2</v>
      </c>
      <c r="B18" s="34" t="s">
        <v>43</v>
      </c>
      <c r="C18" s="57">
        <v>3.5462962962962967E-2</v>
      </c>
      <c r="D18" s="21">
        <f t="shared" si="0"/>
        <v>15.9375</v>
      </c>
      <c r="E18" s="21">
        <f t="shared" si="1"/>
        <v>13.746630727762803</v>
      </c>
      <c r="F18" s="12"/>
      <c r="G18" s="13" t="s">
        <v>32</v>
      </c>
      <c r="H18" s="55">
        <f>H15+(H16/100)</f>
        <v>3.71</v>
      </c>
      <c r="J18" s="2">
        <v>11.19047619047619</v>
      </c>
      <c r="K18" s="2">
        <v>10.32967032967033</v>
      </c>
    </row>
    <row r="19" spans="1:11">
      <c r="A19" s="22">
        <v>2</v>
      </c>
      <c r="B19" s="34" t="s">
        <v>44</v>
      </c>
      <c r="C19" s="57">
        <v>3.5462962962962967E-2</v>
      </c>
      <c r="D19" s="21">
        <f t="shared" si="0"/>
        <v>15.9375</v>
      </c>
      <c r="E19" s="21">
        <f t="shared" si="1"/>
        <v>13.746630727762803</v>
      </c>
      <c r="F19" s="12"/>
      <c r="G19" s="13" t="s">
        <v>6</v>
      </c>
      <c r="H19" s="23">
        <f>AVERAGE(C15:C28)</f>
        <v>4.4742890211640206E-2</v>
      </c>
      <c r="J19" s="2">
        <v>15.476190476190476</v>
      </c>
      <c r="K19" s="2">
        <v>14.285714285714286</v>
      </c>
    </row>
    <row r="20" spans="1:11">
      <c r="A20" s="22">
        <v>6</v>
      </c>
      <c r="B20" s="34" t="s">
        <v>45</v>
      </c>
      <c r="C20" s="57">
        <v>3.6284722222222225E-2</v>
      </c>
      <c r="D20" s="21">
        <f t="shared" si="0"/>
        <v>16.25</v>
      </c>
      <c r="E20" s="21">
        <f t="shared" si="1"/>
        <v>14.016172506738545</v>
      </c>
      <c r="F20" s="12"/>
      <c r="G20" s="13" t="s">
        <v>17</v>
      </c>
      <c r="H20" s="8">
        <f>AVERAGE(D15:D28)</f>
        <v>20.066964285714285</v>
      </c>
      <c r="J20" s="2">
        <v>15.476190476190476</v>
      </c>
      <c r="K20" s="2">
        <v>14.285714285714286</v>
      </c>
    </row>
    <row r="21" spans="1:11">
      <c r="A21" s="22">
        <v>7</v>
      </c>
      <c r="B21" s="34" t="s">
        <v>46</v>
      </c>
      <c r="C21" s="57">
        <v>4.1550925925925929E-2</v>
      </c>
      <c r="D21" s="21">
        <f t="shared" si="0"/>
        <v>18.4375</v>
      </c>
      <c r="E21" s="21">
        <f t="shared" si="1"/>
        <v>15.902964959568733</v>
      </c>
      <c r="F21" s="12"/>
      <c r="G21" s="13" t="s">
        <v>28</v>
      </c>
      <c r="H21" s="8">
        <f>AVERAGE(E15:E28)</f>
        <v>17.308432807085097</v>
      </c>
      <c r="J21" s="2">
        <v>15.476190476190476</v>
      </c>
      <c r="K21" s="2">
        <v>14.285714285714286</v>
      </c>
    </row>
    <row r="22" spans="1:11">
      <c r="A22" s="22">
        <v>8</v>
      </c>
      <c r="B22" s="34" t="s">
        <v>47</v>
      </c>
      <c r="C22" s="57">
        <v>4.189814814814815E-2</v>
      </c>
      <c r="D22" s="21">
        <f t="shared" si="0"/>
        <v>18.75</v>
      </c>
      <c r="E22" s="21">
        <f t="shared" si="1"/>
        <v>16.172506738544474</v>
      </c>
      <c r="F22" s="12"/>
      <c r="J22" s="2">
        <v>15.952380952380953</v>
      </c>
      <c r="K22" s="2">
        <v>14.725274725274726</v>
      </c>
    </row>
    <row r="23" spans="1:11">
      <c r="A23" s="22">
        <v>9</v>
      </c>
      <c r="B23" s="34" t="s">
        <v>48</v>
      </c>
      <c r="C23" s="57">
        <v>4.3287037037037041E-2</v>
      </c>
      <c r="D23" s="21">
        <f t="shared" ref="D23:D28" si="2">(HOUR($C23)*60+MINUTE($C23))/$H$15</f>
        <v>19.375</v>
      </c>
      <c r="E23" s="21">
        <f t="shared" si="1"/>
        <v>16.711590296495956</v>
      </c>
      <c r="F23" s="12"/>
      <c r="J23" s="2">
        <v>16.428571428571427</v>
      </c>
      <c r="K23" s="2">
        <v>15.164835164835166</v>
      </c>
    </row>
    <row r="24" spans="1:11">
      <c r="A24" s="22">
        <v>10</v>
      </c>
      <c r="B24" s="34" t="s">
        <v>49</v>
      </c>
      <c r="C24" s="57">
        <v>4.5833333333333337E-2</v>
      </c>
      <c r="D24" s="21">
        <f t="shared" si="2"/>
        <v>20.625</v>
      </c>
      <c r="E24" s="21">
        <f t="shared" si="1"/>
        <v>17.789757412398924</v>
      </c>
      <c r="F24" s="12"/>
      <c r="J24" s="2">
        <v>17.619047619047617</v>
      </c>
      <c r="K24" s="2">
        <v>16.263736263736263</v>
      </c>
    </row>
    <row r="25" spans="1:11">
      <c r="A25" s="22">
        <v>11</v>
      </c>
      <c r="B25" s="34" t="s">
        <v>50</v>
      </c>
      <c r="C25" s="57">
        <v>5.2314814814814814E-2</v>
      </c>
      <c r="D25" s="21">
        <f t="shared" si="2"/>
        <v>23.4375</v>
      </c>
      <c r="E25" s="21">
        <f t="shared" si="1"/>
        <v>20.215633423180591</v>
      </c>
      <c r="F25" s="12"/>
      <c r="J25" s="2">
        <v>17.857142857142858</v>
      </c>
      <c r="K25" s="2">
        <v>16.483516483516485</v>
      </c>
    </row>
    <row r="26" spans="1:11">
      <c r="A26" s="22">
        <v>12</v>
      </c>
      <c r="B26" s="34" t="s">
        <v>51</v>
      </c>
      <c r="C26" s="57">
        <v>5.451388888888889E-2</v>
      </c>
      <c r="D26" s="21">
        <f t="shared" si="2"/>
        <v>24.375</v>
      </c>
      <c r="E26" s="21">
        <f t="shared" si="1"/>
        <v>21.024258760107816</v>
      </c>
      <c r="F26" s="12"/>
      <c r="J26" s="2">
        <v>18.095238095238095</v>
      </c>
      <c r="K26" s="2">
        <v>16.703296703296704</v>
      </c>
    </row>
    <row r="27" spans="1:11">
      <c r="A27" s="22">
        <v>13</v>
      </c>
      <c r="B27" s="34" t="s">
        <v>52</v>
      </c>
      <c r="C27" s="57">
        <v>5.8449074074074077E-2</v>
      </c>
      <c r="D27" s="21">
        <f t="shared" si="2"/>
        <v>26.25</v>
      </c>
      <c r="E27" s="21">
        <f t="shared" si="1"/>
        <v>22.641509433962263</v>
      </c>
      <c r="F27" s="12"/>
      <c r="J27" s="2">
        <v>18.333333333333332</v>
      </c>
      <c r="K27" s="2">
        <v>16.923076923076923</v>
      </c>
    </row>
    <row r="28" spans="1:11">
      <c r="A28" s="22">
        <v>14</v>
      </c>
      <c r="B28" s="34" t="s">
        <v>53</v>
      </c>
      <c r="C28" s="57">
        <v>7.4999999999999997E-2</v>
      </c>
      <c r="D28" s="21">
        <f t="shared" si="2"/>
        <v>33.75</v>
      </c>
      <c r="E28" s="21">
        <f t="shared" si="1"/>
        <v>29.110512129380055</v>
      </c>
      <c r="F28" s="12"/>
      <c r="J28" s="2">
        <v>19.285714285714285</v>
      </c>
      <c r="K28" s="2">
        <v>17.802197802197803</v>
      </c>
    </row>
    <row r="29" spans="1:11">
      <c r="A29" s="22">
        <v>15</v>
      </c>
      <c r="B29" s="34" t="s">
        <v>54</v>
      </c>
      <c r="C29" s="58" t="s">
        <v>21</v>
      </c>
      <c r="D29" s="59" t="s">
        <v>22</v>
      </c>
      <c r="E29" s="59" t="s">
        <v>22</v>
      </c>
      <c r="F29" s="12"/>
      <c r="J29" s="2">
        <v>21.904761904761905</v>
      </c>
      <c r="K29" s="2">
        <v>20.219780219780219</v>
      </c>
    </row>
    <row r="30" spans="1:11">
      <c r="A30" s="17"/>
      <c r="B30" s="17"/>
      <c r="C30" s="17"/>
      <c r="D30" s="9"/>
      <c r="E30" s="9"/>
      <c r="F30" s="12"/>
      <c r="J30" s="2">
        <v>28.809523809523807</v>
      </c>
      <c r="K30" s="2">
        <v>26.593406593406595</v>
      </c>
    </row>
    <row r="31" spans="1:11" ht="15">
      <c r="A31" s="40" t="s">
        <v>8</v>
      </c>
      <c r="B31" s="40"/>
      <c r="C31" s="40"/>
      <c r="D31" s="40"/>
      <c r="E31" s="40"/>
      <c r="F31" s="10"/>
      <c r="G31" s="41" t="s">
        <v>14</v>
      </c>
      <c r="H31" s="42"/>
      <c r="J31" s="2">
        <v>17.142857142857142</v>
      </c>
      <c r="K31" s="2">
        <v>13.333333333333332</v>
      </c>
    </row>
    <row r="32" spans="1:11">
      <c r="A32" s="24" t="s">
        <v>3</v>
      </c>
      <c r="B32" s="24" t="s">
        <v>15</v>
      </c>
      <c r="C32" s="24" t="s">
        <v>1</v>
      </c>
      <c r="D32" s="24" t="s">
        <v>2</v>
      </c>
      <c r="E32" s="24" t="s">
        <v>31</v>
      </c>
      <c r="F32" s="11"/>
      <c r="G32" s="7" t="s">
        <v>5</v>
      </c>
      <c r="H32" s="4">
        <v>16</v>
      </c>
      <c r="J32" s="2">
        <v>20.238095238095237</v>
      </c>
      <c r="K32" s="2">
        <v>15.74074074074074</v>
      </c>
    </row>
    <row r="33" spans="1:11">
      <c r="A33" s="22">
        <v>1</v>
      </c>
      <c r="B33" s="60" t="s">
        <v>55</v>
      </c>
      <c r="C33" s="57">
        <v>3.125E-2</v>
      </c>
      <c r="D33" s="21">
        <f>(HOUR($C33)*60+MINUTE($C33))/$H$52</f>
        <v>10.714285714285714</v>
      </c>
      <c r="E33" s="21">
        <f>(HOUR($C33)*60+MINUTE($C33))/$H$36</f>
        <v>9.8901098901098905</v>
      </c>
      <c r="F33" s="12"/>
      <c r="G33" s="7" t="s">
        <v>16</v>
      </c>
      <c r="H33" s="29">
        <v>3.8</v>
      </c>
      <c r="J33" s="2">
        <v>21.428571428571427</v>
      </c>
      <c r="K33" s="2">
        <v>16.666666666666664</v>
      </c>
    </row>
    <row r="34" spans="1:11">
      <c r="A34" s="22">
        <v>2</v>
      </c>
      <c r="B34" s="60" t="s">
        <v>56</v>
      </c>
      <c r="C34" s="57">
        <v>3.2175925925925927E-2</v>
      </c>
      <c r="D34" s="21">
        <f>(HOUR($C34)*60+MINUTE($C34))/$H$52</f>
        <v>10.952380952380953</v>
      </c>
      <c r="E34" s="21">
        <f t="shared" ref="E34:E47" si="3">(HOUR($C34)*60+MINUTE($C34))/$H$36</f>
        <v>10.109890109890109</v>
      </c>
      <c r="F34" s="12"/>
      <c r="G34" s="13" t="s">
        <v>29</v>
      </c>
      <c r="H34" s="55">
        <v>75</v>
      </c>
      <c r="J34" s="2">
        <v>24.047619047619047</v>
      </c>
      <c r="K34" s="2">
        <v>18.703703703703702</v>
      </c>
    </row>
    <row r="35" spans="1:11">
      <c r="A35" s="22">
        <v>3</v>
      </c>
      <c r="B35" s="60" t="s">
        <v>57</v>
      </c>
      <c r="C35" s="57">
        <v>3.3090277777777781E-2</v>
      </c>
      <c r="D35" s="21">
        <f>(HOUR($C35)*60+MINUTE($C35))/$H$52</f>
        <v>11.19047619047619</v>
      </c>
      <c r="E35" s="21">
        <f t="shared" si="3"/>
        <v>10.32967032967033</v>
      </c>
      <c r="F35" s="12"/>
      <c r="G35" s="13" t="s">
        <v>30</v>
      </c>
      <c r="H35" s="56">
        <f>H34/(H33*1000)</f>
        <v>1.9736842105263157E-2</v>
      </c>
      <c r="J35" s="2">
        <v>24.523809523809522</v>
      </c>
      <c r="K35" s="2">
        <v>19.074074074074073</v>
      </c>
    </row>
    <row r="36" spans="1:11">
      <c r="A36" s="22">
        <v>4</v>
      </c>
      <c r="B36" s="60" t="s">
        <v>58</v>
      </c>
      <c r="C36" s="57">
        <v>4.5138888888888888E-2</v>
      </c>
      <c r="D36" s="21">
        <f>(HOUR($C36)*60+MINUTE($C36))/$H$52</f>
        <v>15.476190476190476</v>
      </c>
      <c r="E36" s="21">
        <f t="shared" si="3"/>
        <v>14.285714285714286</v>
      </c>
      <c r="F36" s="12"/>
      <c r="G36" s="13" t="s">
        <v>32</v>
      </c>
      <c r="H36" s="55">
        <f>H33+(H34/100)</f>
        <v>4.55</v>
      </c>
      <c r="J36" s="2">
        <v>32.142857142857139</v>
      </c>
      <c r="K36" s="2">
        <v>25</v>
      </c>
    </row>
    <row r="37" spans="1:11">
      <c r="A37" s="22">
        <v>4</v>
      </c>
      <c r="B37" s="60" t="s">
        <v>59</v>
      </c>
      <c r="C37" s="57">
        <v>4.5138888888888888E-2</v>
      </c>
      <c r="D37" s="21">
        <f>(HOUR($C37)*60+MINUTE($C37))/$H$52</f>
        <v>15.476190476190476</v>
      </c>
      <c r="E37" s="21">
        <f t="shared" si="3"/>
        <v>14.285714285714286</v>
      </c>
      <c r="F37" s="12"/>
      <c r="G37" s="13" t="s">
        <v>6</v>
      </c>
      <c r="H37" s="23">
        <f>AVERAGE(C33:C47)</f>
        <v>4.9624228395061726E-2</v>
      </c>
      <c r="J37" s="2">
        <v>20.3125</v>
      </c>
      <c r="K37" s="2">
        <v>15.738498789346247</v>
      </c>
    </row>
    <row r="38" spans="1:11">
      <c r="A38" s="22">
        <v>6</v>
      </c>
      <c r="B38" s="60" t="s">
        <v>60</v>
      </c>
      <c r="C38" s="57">
        <v>4.5543981481481477E-2</v>
      </c>
      <c r="D38" s="21">
        <f>(HOUR($C38)*60+MINUTE($C38))/$H$52</f>
        <v>15.476190476190476</v>
      </c>
      <c r="E38" s="21">
        <f t="shared" si="3"/>
        <v>14.285714285714286</v>
      </c>
      <c r="F38" s="12"/>
      <c r="G38" s="13" t="s">
        <v>17</v>
      </c>
      <c r="H38" s="8">
        <f>AVERAGE(D33:D47)</f>
        <v>16.904761904761905</v>
      </c>
      <c r="J38" s="2">
        <v>26.71875</v>
      </c>
      <c r="K38" s="2">
        <v>20.702179176755447</v>
      </c>
    </row>
    <row r="39" spans="1:11">
      <c r="A39" s="22">
        <v>7</v>
      </c>
      <c r="B39" s="60" t="s">
        <v>40</v>
      </c>
      <c r="C39" s="57">
        <v>4.6875E-2</v>
      </c>
      <c r="D39" s="21">
        <f>(HOUR($C39)*60+MINUTE($C39))/$H$52</f>
        <v>15.952380952380953</v>
      </c>
      <c r="E39" s="21">
        <f t="shared" si="3"/>
        <v>14.725274725274726</v>
      </c>
      <c r="F39" s="12"/>
      <c r="G39" s="13" t="s">
        <v>28</v>
      </c>
      <c r="H39" s="8">
        <f>AVERAGE(E33:E47)</f>
        <v>15.604395604395604</v>
      </c>
      <c r="J39" s="2">
        <v>9.8648648648648649</v>
      </c>
      <c r="K39" s="2">
        <v>7.7330508474576263</v>
      </c>
    </row>
    <row r="40" spans="1:11">
      <c r="A40" s="22">
        <v>8</v>
      </c>
      <c r="B40" s="60" t="s">
        <v>61</v>
      </c>
      <c r="C40" s="57">
        <v>4.8263888888888891E-2</v>
      </c>
      <c r="D40" s="21">
        <f>(HOUR($C40)*60+MINUTE($C40))/$H$52</f>
        <v>16.428571428571427</v>
      </c>
      <c r="E40" s="21">
        <f t="shared" si="3"/>
        <v>15.164835164835166</v>
      </c>
      <c r="F40" s="12"/>
      <c r="J40" s="2">
        <v>10.54054054054054</v>
      </c>
      <c r="K40" s="2">
        <v>8.2627118644067785</v>
      </c>
    </row>
    <row r="41" spans="1:11">
      <c r="A41" s="22">
        <v>9</v>
      </c>
      <c r="B41" s="60" t="s">
        <v>62</v>
      </c>
      <c r="C41" s="57">
        <v>5.1793981481481483E-2</v>
      </c>
      <c r="D41" s="21">
        <f>(HOUR($C41)*60+MINUTE($C41))/$H$52</f>
        <v>17.619047619047617</v>
      </c>
      <c r="E41" s="21">
        <f t="shared" si="3"/>
        <v>16.263736263736263</v>
      </c>
      <c r="F41" s="12"/>
      <c r="J41" s="2">
        <v>11.081081081081081</v>
      </c>
      <c r="K41" s="2">
        <v>8.6864406779661003</v>
      </c>
    </row>
    <row r="42" spans="1:11">
      <c r="A42" s="22">
        <v>10</v>
      </c>
      <c r="B42" s="60" t="s">
        <v>63</v>
      </c>
      <c r="C42" s="57">
        <v>5.2662037037037035E-2</v>
      </c>
      <c r="D42" s="21">
        <f>(HOUR($C42)*60+MINUTE($C42))/$H$52</f>
        <v>17.857142857142858</v>
      </c>
      <c r="E42" s="21">
        <f t="shared" si="3"/>
        <v>16.483516483516485</v>
      </c>
      <c r="F42" s="12"/>
      <c r="J42" s="2">
        <v>11.216216216216216</v>
      </c>
      <c r="K42" s="2">
        <v>8.7923728813559308</v>
      </c>
    </row>
    <row r="43" spans="1:11">
      <c r="A43" s="22">
        <v>11</v>
      </c>
      <c r="B43" s="60" t="s">
        <v>44</v>
      </c>
      <c r="C43" s="57">
        <v>5.3356481481481477E-2</v>
      </c>
      <c r="D43" s="21">
        <f>(HOUR($C43)*60+MINUTE($C43))/$H$52</f>
        <v>18.095238095238095</v>
      </c>
      <c r="E43" s="21">
        <f t="shared" si="3"/>
        <v>16.703296703296704</v>
      </c>
      <c r="F43" s="12"/>
      <c r="J43" s="2">
        <v>12.162162162162161</v>
      </c>
      <c r="K43" s="2">
        <v>9.5338983050847439</v>
      </c>
    </row>
    <row r="44" spans="1:11">
      <c r="A44" s="22">
        <v>12</v>
      </c>
      <c r="B44" s="60" t="s">
        <v>42</v>
      </c>
      <c r="C44" s="57">
        <v>5.3645833333333337E-2</v>
      </c>
      <c r="D44" s="21">
        <f>(HOUR($C44)*60+MINUTE($C44))/$H$52</f>
        <v>18.333333333333332</v>
      </c>
      <c r="E44" s="21">
        <f t="shared" si="3"/>
        <v>16.923076923076923</v>
      </c>
      <c r="F44" s="12"/>
      <c r="J44" s="2">
        <v>13.243243243243242</v>
      </c>
      <c r="K44" s="2">
        <v>10.381355932203389</v>
      </c>
    </row>
    <row r="45" spans="1:11">
      <c r="A45" s="22">
        <v>13</v>
      </c>
      <c r="B45" s="60" t="s">
        <v>64</v>
      </c>
      <c r="C45" s="57">
        <v>5.6736111111111119E-2</v>
      </c>
      <c r="D45" s="21">
        <f>(HOUR($C45)*60+MINUTE($C45))/$H$52</f>
        <v>19.285714285714285</v>
      </c>
      <c r="E45" s="21">
        <f t="shared" si="3"/>
        <v>17.802197802197803</v>
      </c>
      <c r="F45" s="12"/>
      <c r="J45" s="2">
        <v>19.324324324324323</v>
      </c>
      <c r="K45" s="2">
        <v>15.148305084745761</v>
      </c>
    </row>
    <row r="46" spans="1:11">
      <c r="A46" s="22">
        <v>14</v>
      </c>
      <c r="B46" s="60" t="s">
        <v>65</v>
      </c>
      <c r="C46" s="57">
        <v>6.4409722222222229E-2</v>
      </c>
      <c r="D46" s="21">
        <f>(HOUR($C46)*60+MINUTE($C46))/$H$52</f>
        <v>21.904761904761905</v>
      </c>
      <c r="E46" s="21">
        <f t="shared" si="3"/>
        <v>20.219780219780219</v>
      </c>
      <c r="F46" s="12"/>
    </row>
    <row r="47" spans="1:11">
      <c r="A47" s="22">
        <v>15</v>
      </c>
      <c r="B47" s="60" t="s">
        <v>49</v>
      </c>
      <c r="C47" s="57">
        <v>8.4282407407407403E-2</v>
      </c>
      <c r="D47" s="21">
        <f>(HOUR($C47)*60+MINUTE($C47))/$H$52</f>
        <v>28.809523809523807</v>
      </c>
      <c r="E47" s="21">
        <f t="shared" si="3"/>
        <v>26.593406593406595</v>
      </c>
      <c r="F47" s="12"/>
    </row>
    <row r="48" spans="1:11">
      <c r="A48" s="22"/>
      <c r="B48" s="60" t="s">
        <v>54</v>
      </c>
      <c r="C48" s="58" t="s">
        <v>21</v>
      </c>
      <c r="D48" s="59" t="s">
        <v>22</v>
      </c>
      <c r="E48" s="59" t="s">
        <v>22</v>
      </c>
      <c r="F48" s="12"/>
    </row>
    <row r="49" spans="1:8">
      <c r="A49" s="17"/>
      <c r="B49" s="17"/>
      <c r="C49" s="17"/>
      <c r="D49" s="9"/>
      <c r="E49" s="9"/>
      <c r="F49" s="12"/>
    </row>
    <row r="50" spans="1:8" ht="15">
      <c r="A50" s="47" t="s">
        <v>9</v>
      </c>
      <c r="B50" s="47"/>
      <c r="C50" s="47"/>
      <c r="D50" s="47"/>
      <c r="E50" s="47"/>
      <c r="G50" s="48" t="s">
        <v>14</v>
      </c>
      <c r="H50" s="49"/>
    </row>
    <row r="51" spans="1:8">
      <c r="A51" s="24" t="s">
        <v>3</v>
      </c>
      <c r="B51" s="24" t="s">
        <v>0</v>
      </c>
      <c r="C51" s="24" t="s">
        <v>1</v>
      </c>
      <c r="D51" s="24" t="s">
        <v>2</v>
      </c>
      <c r="E51" s="24" t="s">
        <v>31</v>
      </c>
      <c r="G51" s="7" t="s">
        <v>5</v>
      </c>
      <c r="H51" s="4">
        <v>6</v>
      </c>
    </row>
    <row r="52" spans="1:8">
      <c r="A52" s="22">
        <v>1</v>
      </c>
      <c r="B52" s="60" t="s">
        <v>66</v>
      </c>
      <c r="C52" s="57">
        <v>5.0555555555555555E-2</v>
      </c>
      <c r="D52" s="21">
        <f>(HOUR($C52)*60+MINUTE($C52))/$H$52</f>
        <v>17.142857142857142</v>
      </c>
      <c r="E52" s="21">
        <f>(HOUR($C52)*60+MINUTE($C52))/$H$55</f>
        <v>13.333333333333332</v>
      </c>
      <c r="G52" s="7" t="s">
        <v>16</v>
      </c>
      <c r="H52" s="29">
        <v>4.2</v>
      </c>
    </row>
    <row r="53" spans="1:8">
      <c r="A53" s="22">
        <v>2</v>
      </c>
      <c r="B53" s="60" t="s">
        <v>67</v>
      </c>
      <c r="C53" s="57">
        <v>5.9259259259259255E-2</v>
      </c>
      <c r="D53" s="21">
        <f>(HOUR($C53)*60+MINUTE($C53))/$H$52</f>
        <v>20.238095238095237</v>
      </c>
      <c r="E53" s="21">
        <f t="shared" ref="E53:E57" si="4">(HOUR($C53)*60+MINUTE($C53))/$H$55</f>
        <v>15.74074074074074</v>
      </c>
      <c r="G53" s="13" t="s">
        <v>29</v>
      </c>
      <c r="H53" s="55">
        <v>120</v>
      </c>
    </row>
    <row r="54" spans="1:8">
      <c r="A54" s="22">
        <v>3</v>
      </c>
      <c r="B54" s="60" t="s">
        <v>24</v>
      </c>
      <c r="C54" s="57">
        <v>6.25E-2</v>
      </c>
      <c r="D54" s="21">
        <f>(HOUR($C54)*60+MINUTE($C54))/$H$52</f>
        <v>21.428571428571427</v>
      </c>
      <c r="E54" s="21">
        <f t="shared" si="4"/>
        <v>16.666666666666664</v>
      </c>
      <c r="G54" s="13" t="s">
        <v>30</v>
      </c>
      <c r="H54" s="56">
        <f>H53/(H52*1000)</f>
        <v>2.8571428571428571E-2</v>
      </c>
    </row>
    <row r="55" spans="1:8">
      <c r="A55" s="22">
        <v>4</v>
      </c>
      <c r="B55" s="60" t="s">
        <v>68</v>
      </c>
      <c r="C55" s="57">
        <v>7.0717592592592596E-2</v>
      </c>
      <c r="D55" s="21">
        <f>(HOUR($C55)*60+MINUTE($C55))/$H$52</f>
        <v>24.047619047619047</v>
      </c>
      <c r="E55" s="21">
        <f t="shared" si="4"/>
        <v>18.703703703703702</v>
      </c>
      <c r="G55" s="13" t="s">
        <v>32</v>
      </c>
      <c r="H55" s="61">
        <f>H52+(H53/100)</f>
        <v>5.4</v>
      </c>
    </row>
    <row r="56" spans="1:8">
      <c r="A56" s="22">
        <v>5</v>
      </c>
      <c r="B56" s="60" t="s">
        <v>69</v>
      </c>
      <c r="C56" s="57">
        <v>7.2094907407407413E-2</v>
      </c>
      <c r="D56" s="21">
        <f>(HOUR($C56)*60+MINUTE($C56))/$H$52</f>
        <v>24.523809523809522</v>
      </c>
      <c r="E56" s="21">
        <f t="shared" si="4"/>
        <v>19.074074074074073</v>
      </c>
      <c r="G56" s="13" t="s">
        <v>6</v>
      </c>
      <c r="H56" s="23">
        <f>AVERAGE(C52:C57)</f>
        <v>6.823302469135803E-2</v>
      </c>
    </row>
    <row r="57" spans="1:8">
      <c r="A57" s="22">
        <v>6</v>
      </c>
      <c r="B57" s="60" t="s">
        <v>70</v>
      </c>
      <c r="C57" s="57">
        <v>9.4270833333333345E-2</v>
      </c>
      <c r="D57" s="21">
        <f>(HOUR($C57)*60+MINUTE($C57))/$H$52</f>
        <v>32.142857142857139</v>
      </c>
      <c r="E57" s="21">
        <f t="shared" si="4"/>
        <v>25</v>
      </c>
      <c r="G57" s="13" t="s">
        <v>17</v>
      </c>
      <c r="H57" s="8">
        <f>AVERAGE(D52:D57)</f>
        <v>23.253968253968253</v>
      </c>
    </row>
    <row r="58" spans="1:8">
      <c r="A58" s="11"/>
      <c r="B58" s="11"/>
      <c r="C58" s="11"/>
      <c r="D58" s="26"/>
      <c r="E58" s="26"/>
      <c r="G58" s="13" t="s">
        <v>28</v>
      </c>
      <c r="H58" s="8">
        <f>AVERAGE(E52:E57)</f>
        <v>18.086419753086417</v>
      </c>
    </row>
    <row r="59" spans="1:8">
      <c r="A59" s="11"/>
      <c r="B59" s="11"/>
      <c r="C59" s="11"/>
      <c r="D59" s="26"/>
      <c r="E59" s="26"/>
      <c r="G59" s="17"/>
      <c r="H59" s="17"/>
    </row>
    <row r="60" spans="1:8" ht="15">
      <c r="A60" s="46" t="s">
        <v>10</v>
      </c>
      <c r="B60" s="46"/>
      <c r="C60" s="46"/>
      <c r="D60" s="46"/>
      <c r="E60" s="46"/>
      <c r="G60" s="46" t="s">
        <v>14</v>
      </c>
      <c r="H60" s="46"/>
    </row>
    <row r="61" spans="1:8">
      <c r="A61" s="24" t="s">
        <v>3</v>
      </c>
      <c r="B61" s="24" t="s">
        <v>0</v>
      </c>
      <c r="C61" s="24" t="s">
        <v>1</v>
      </c>
      <c r="D61" s="24" t="s">
        <v>2</v>
      </c>
      <c r="E61" s="24" t="s">
        <v>31</v>
      </c>
      <c r="G61" s="7" t="s">
        <v>5</v>
      </c>
      <c r="H61" s="4">
        <v>5</v>
      </c>
    </row>
    <row r="62" spans="1:8">
      <c r="A62" s="22">
        <v>1</v>
      </c>
      <c r="B62" s="60" t="s">
        <v>25</v>
      </c>
      <c r="C62" s="57">
        <v>9.0856481481481496E-2</v>
      </c>
      <c r="D62" s="21">
        <f>(HOUR($C62)*60+MINUTE($C62))/$H$62</f>
        <v>20.3125</v>
      </c>
      <c r="E62" s="21">
        <f>(HOUR($C62)*60+MINUTE($C62))/$H$65</f>
        <v>15.738498789346247</v>
      </c>
      <c r="G62" s="7" t="s">
        <v>16</v>
      </c>
      <c r="H62" s="29">
        <v>6.4</v>
      </c>
    </row>
    <row r="63" spans="1:8">
      <c r="A63" s="22">
        <v>2</v>
      </c>
      <c r="B63" s="60" t="s">
        <v>71</v>
      </c>
      <c r="C63" s="57">
        <v>0.11875000000000001</v>
      </c>
      <c r="D63" s="21">
        <f>(HOUR($C63)*60+MINUTE($C63))/$H$62</f>
        <v>26.71875</v>
      </c>
      <c r="E63" s="21">
        <f t="shared" ref="E63:E67" si="5">(HOUR($C63)*60+MINUTE($C63))/$H$65</f>
        <v>20.702179176755447</v>
      </c>
      <c r="G63" s="13" t="s">
        <v>29</v>
      </c>
      <c r="H63" s="55">
        <v>186</v>
      </c>
    </row>
    <row r="64" spans="1:8">
      <c r="A64" s="22"/>
      <c r="B64" s="62"/>
      <c r="C64" s="57"/>
      <c r="D64" s="21"/>
      <c r="E64" s="21"/>
      <c r="G64" s="13" t="s">
        <v>30</v>
      </c>
      <c r="H64" s="56">
        <f>H63/(H62*1000)</f>
        <v>2.9062500000000002E-2</v>
      </c>
    </row>
    <row r="65" spans="1:8">
      <c r="A65" s="22">
        <v>1</v>
      </c>
      <c r="B65" s="60" t="s">
        <v>76</v>
      </c>
      <c r="C65" s="57">
        <v>9.7048611111111113E-2</v>
      </c>
      <c r="D65" s="21">
        <f>(HOUR($C65)*60+MINUTE($C65))/$H$62</f>
        <v>21.71875</v>
      </c>
      <c r="E65" s="21">
        <f t="shared" si="5"/>
        <v>16.828087167070219</v>
      </c>
      <c r="G65" s="13" t="s">
        <v>32</v>
      </c>
      <c r="H65" s="55">
        <f>H62+(H63/100)</f>
        <v>8.26</v>
      </c>
    </row>
    <row r="66" spans="1:8">
      <c r="A66" s="22">
        <v>2</v>
      </c>
      <c r="B66" s="60" t="s">
        <v>77</v>
      </c>
      <c r="C66" s="57">
        <v>9.9826388888888895E-2</v>
      </c>
      <c r="D66" s="21">
        <f>(HOUR($C66)*60+MINUTE($C66))/$H$62</f>
        <v>22.34375</v>
      </c>
      <c r="E66" s="21">
        <f t="shared" si="5"/>
        <v>17.312348668280872</v>
      </c>
      <c r="G66" s="13" t="s">
        <v>6</v>
      </c>
      <c r="H66" s="23">
        <f>AVERAGE(C62:C63)</f>
        <v>0.10480324074074075</v>
      </c>
    </row>
    <row r="67" spans="1:8">
      <c r="A67" s="22"/>
      <c r="B67" s="62"/>
      <c r="C67" s="57"/>
      <c r="D67" s="21"/>
      <c r="E67" s="21"/>
      <c r="G67" s="13" t="s">
        <v>17</v>
      </c>
      <c r="H67" s="8">
        <f>AVERAGE(D62:D63)</f>
        <v>23.515625</v>
      </c>
    </row>
    <row r="68" spans="1:8">
      <c r="A68" s="22"/>
      <c r="B68" s="60" t="s">
        <v>26</v>
      </c>
      <c r="C68" s="58" t="s">
        <v>21</v>
      </c>
      <c r="D68" s="59" t="s">
        <v>22</v>
      </c>
      <c r="E68" s="59" t="s">
        <v>22</v>
      </c>
      <c r="G68" s="13" t="s">
        <v>28</v>
      </c>
      <c r="H68" s="8">
        <f>AVERAGE(E62:E63)</f>
        <v>18.220338983050848</v>
      </c>
    </row>
    <row r="69" spans="1:8">
      <c r="A69" s="11"/>
      <c r="B69" s="11"/>
      <c r="C69" s="27"/>
      <c r="D69" s="27"/>
      <c r="E69" s="27"/>
    </row>
    <row r="70" spans="1:8" ht="15">
      <c r="A70" s="39" t="s">
        <v>4</v>
      </c>
      <c r="B70" s="39"/>
      <c r="C70" s="39"/>
      <c r="D70" s="39"/>
      <c r="E70" s="39"/>
      <c r="G70" s="44" t="s">
        <v>14</v>
      </c>
      <c r="H70" s="45"/>
    </row>
    <row r="71" spans="1:8">
      <c r="A71" s="24" t="s">
        <v>3</v>
      </c>
      <c r="B71" s="24" t="s">
        <v>0</v>
      </c>
      <c r="C71" s="24" t="s">
        <v>1</v>
      </c>
      <c r="D71" s="24" t="s">
        <v>2</v>
      </c>
      <c r="E71" s="24" t="s">
        <v>31</v>
      </c>
      <c r="G71" s="7" t="s">
        <v>5</v>
      </c>
      <c r="H71" s="4">
        <v>7</v>
      </c>
    </row>
    <row r="72" spans="1:8">
      <c r="A72" s="22">
        <v>1</v>
      </c>
      <c r="B72" s="60" t="s">
        <v>66</v>
      </c>
      <c r="C72" s="57">
        <v>5.0821759259259268E-2</v>
      </c>
      <c r="D72" s="21">
        <f>(HOUR($C72)*60+MINUTE($C72))/$H$72</f>
        <v>9.8648648648648649</v>
      </c>
      <c r="E72" s="21">
        <f>(HOUR($C72)*60+MINUTE($C72))/$H$75</f>
        <v>7.7330508474576263</v>
      </c>
      <c r="G72" s="7" t="s">
        <v>16</v>
      </c>
      <c r="H72" s="29">
        <v>7.4</v>
      </c>
    </row>
    <row r="73" spans="1:8">
      <c r="A73" s="22">
        <v>2</v>
      </c>
      <c r="B73" s="60" t="s">
        <v>20</v>
      </c>
      <c r="C73" s="57">
        <v>5.4745370370370368E-2</v>
      </c>
      <c r="D73" s="21">
        <f>(HOUR($C73)*60+MINUTE($C73))/$H$72</f>
        <v>10.54054054054054</v>
      </c>
      <c r="E73" s="21">
        <f t="shared" ref="E73:E78" si="6">(HOUR($C73)*60+MINUTE($C73))/$H$75</f>
        <v>8.2627118644067785</v>
      </c>
      <c r="G73" s="13" t="s">
        <v>29</v>
      </c>
      <c r="H73" s="55">
        <v>204</v>
      </c>
    </row>
    <row r="74" spans="1:8">
      <c r="A74" s="22">
        <v>3</v>
      </c>
      <c r="B74" s="60" t="s">
        <v>72</v>
      </c>
      <c r="C74" s="57">
        <v>5.7407407407407407E-2</v>
      </c>
      <c r="D74" s="21">
        <f>(HOUR($C74)*60+MINUTE($C74))/$H$72</f>
        <v>11.081081081081081</v>
      </c>
      <c r="E74" s="21">
        <f t="shared" si="6"/>
        <v>8.6864406779661003</v>
      </c>
      <c r="G74" s="13" t="s">
        <v>30</v>
      </c>
      <c r="H74" s="56">
        <f>H73/(H72*1000)</f>
        <v>2.7567567567567567E-2</v>
      </c>
    </row>
    <row r="75" spans="1:8">
      <c r="A75" s="22">
        <v>4</v>
      </c>
      <c r="B75" s="60" t="s">
        <v>73</v>
      </c>
      <c r="C75" s="57">
        <v>5.769675925925926E-2</v>
      </c>
      <c r="D75" s="21">
        <f>(HOUR($C75)*60+MINUTE($C75))/$H$72</f>
        <v>11.216216216216216</v>
      </c>
      <c r="E75" s="21">
        <f t="shared" si="6"/>
        <v>8.7923728813559308</v>
      </c>
      <c r="G75" s="13" t="s">
        <v>32</v>
      </c>
      <c r="H75" s="55">
        <f>H72+(H73/100)</f>
        <v>9.4400000000000013</v>
      </c>
    </row>
    <row r="76" spans="1:8">
      <c r="A76" s="22">
        <v>5</v>
      </c>
      <c r="B76" s="60" t="s">
        <v>23</v>
      </c>
      <c r="C76" s="57">
        <v>6.2731481481481485E-2</v>
      </c>
      <c r="D76" s="21">
        <f>(HOUR($C76)*60+MINUTE($C76))/$H$72</f>
        <v>12.162162162162161</v>
      </c>
      <c r="E76" s="21">
        <f t="shared" si="6"/>
        <v>9.5338983050847439</v>
      </c>
      <c r="G76" s="13" t="s">
        <v>6</v>
      </c>
      <c r="H76" s="23">
        <f>AVERAGE(C72:C78)</f>
        <v>6.4494047619047618E-2</v>
      </c>
    </row>
    <row r="77" spans="1:8">
      <c r="A77" s="22">
        <v>6</v>
      </c>
      <c r="B77" s="60" t="s">
        <v>74</v>
      </c>
      <c r="C77" s="57">
        <v>6.851851851851852E-2</v>
      </c>
      <c r="D77" s="21">
        <f>(HOUR($C77)*60+MINUTE($C77))/$H$72</f>
        <v>13.243243243243242</v>
      </c>
      <c r="E77" s="21">
        <f t="shared" si="6"/>
        <v>10.381355932203389</v>
      </c>
      <c r="G77" s="13" t="s">
        <v>17</v>
      </c>
      <c r="H77" s="8">
        <f>AVERAGE(D72:D78)</f>
        <v>12.490347490347489</v>
      </c>
    </row>
    <row r="78" spans="1:8">
      <c r="A78" s="22">
        <v>7</v>
      </c>
      <c r="B78" s="60" t="s">
        <v>75</v>
      </c>
      <c r="C78" s="57">
        <v>9.9537037037037035E-2</v>
      </c>
      <c r="D78" s="21">
        <f>(HOUR($C78)*60+MINUTE($C78))/$H$72</f>
        <v>19.324324324324323</v>
      </c>
      <c r="E78" s="21">
        <f t="shared" si="6"/>
        <v>15.148305084745761</v>
      </c>
      <c r="G78" s="13" t="s">
        <v>28</v>
      </c>
      <c r="H78" s="8">
        <f>AVERAGE(E72:E78)</f>
        <v>9.7911622276029053</v>
      </c>
    </row>
    <row r="79" spans="1:8">
      <c r="A79" s="11"/>
      <c r="B79" s="11"/>
      <c r="C79" s="27"/>
      <c r="D79" s="12"/>
      <c r="E79" s="12"/>
    </row>
    <row r="80" spans="1:8">
      <c r="A80" s="11"/>
      <c r="B80" s="11"/>
      <c r="C80" s="27"/>
      <c r="D80" s="32"/>
      <c r="E80" s="32"/>
    </row>
    <row r="81" spans="1:5">
      <c r="A81" s="11"/>
      <c r="B81" s="11"/>
      <c r="C81" s="27"/>
      <c r="D81" s="32"/>
      <c r="E81" s="32"/>
    </row>
    <row r="82" spans="1:5">
      <c r="A82" s="17"/>
      <c r="B82" s="17"/>
      <c r="C82" s="17"/>
      <c r="D82" s="33"/>
      <c r="E82" s="33"/>
    </row>
    <row r="84" spans="1:5">
      <c r="D84" s="28"/>
      <c r="E84" s="28"/>
    </row>
    <row r="85" spans="1:5">
      <c r="D85" s="28"/>
      <c r="E85" s="28"/>
    </row>
    <row r="86" spans="1:5">
      <c r="D86" s="28"/>
      <c r="E86" s="28"/>
    </row>
    <row r="88" spans="1:5">
      <c r="D88" s="28"/>
      <c r="E88" s="28"/>
    </row>
    <row r="89" spans="1:5">
      <c r="D89" s="28"/>
      <c r="E89" s="28"/>
    </row>
    <row r="92" spans="1:5">
      <c r="D92" s="28"/>
      <c r="E92" s="28"/>
    </row>
    <row r="93" spans="1:5">
      <c r="D93" s="28"/>
      <c r="E93" s="28"/>
    </row>
    <row r="94" spans="1:5">
      <c r="D94" s="28"/>
      <c r="E94" s="28"/>
    </row>
    <row r="95" spans="1:5">
      <c r="D95" s="28"/>
      <c r="E95" s="28"/>
    </row>
    <row r="96" spans="1:5">
      <c r="D96" s="28"/>
      <c r="E96" s="28"/>
    </row>
    <row r="97" spans="4:5">
      <c r="D97" s="28"/>
      <c r="E97" s="28"/>
    </row>
    <row r="98" spans="4:5">
      <c r="D98" s="28"/>
      <c r="E98" s="28"/>
    </row>
  </sheetData>
  <mergeCells count="20">
    <mergeCell ref="A1:D1"/>
    <mergeCell ref="A3:D3"/>
    <mergeCell ref="A4:D4"/>
    <mergeCell ref="G13:H13"/>
    <mergeCell ref="G2:H2"/>
    <mergeCell ref="A13:E13"/>
    <mergeCell ref="A11:E11"/>
    <mergeCell ref="A10:E10"/>
    <mergeCell ref="A9:E9"/>
    <mergeCell ref="A8:E8"/>
    <mergeCell ref="A7:E7"/>
    <mergeCell ref="A6:E6"/>
    <mergeCell ref="G31:H31"/>
    <mergeCell ref="G70:H70"/>
    <mergeCell ref="G60:H60"/>
    <mergeCell ref="G50:H50"/>
    <mergeCell ref="A31:E31"/>
    <mergeCell ref="A50:E50"/>
    <mergeCell ref="A60:E60"/>
    <mergeCell ref="A70:E70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webPublishItems count="5">
    <webPublishItem id="24928" divId="JoeKurzResults030208_24928" sourceType="range" sourceRef="A1:H68" destinationFile="C:\gaorienteering\public_html\Local_Events\Results08\JoeKurzResults030208.htm"/>
    <webPublishItem id="4034" divId="GoldBranchResults021509_4034" sourceType="range" sourceRef="A1:H78" destinationFile="C:\Documents and Settings\Chris Randall\Desktop\GoldBranchResults021509.htm"/>
    <webPublishItem id="28309" divId="PalisadesWestResults020109_28309" sourceType="range" sourceRef="A1:H81" destinationFile="C:\Documents and Settings\Chris\Desktop\PalisadesWestResults020109.htm"/>
    <webPublishItem id="12144" divId="GoldBranch08_12144" sourceType="range" sourceRef="A2:D78" destinationFile="C:\Documents and Settings\Chris\Desktop\GoldBranch08.htm" title="Gold Branch Results February 2008"/>
    <webPublishItem id="18372" divId="JoeKurzResults030208_18372" sourceType="range" sourceRef="A3:H68" destinationFile="C:\gaorienteering\public_html\Local_Events\Results08\JoeKurzResults03020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Chris Randall</cp:lastModifiedBy>
  <dcterms:created xsi:type="dcterms:W3CDTF">2008-02-18T19:36:38Z</dcterms:created>
  <dcterms:modified xsi:type="dcterms:W3CDTF">2009-04-22T12:11:40Z</dcterms:modified>
</cp:coreProperties>
</file>